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ocuments\Pascal\Aktien\DCF Innerer Wert Berechnungsbogen\"/>
    </mc:Choice>
  </mc:AlternateContent>
  <xr:revisionPtr revIDLastSave="0" documentId="8_{BA315D9D-2FC7-4075-A7C0-19E0465590BE}" xr6:coauthVersionLast="44" xr6:coauthVersionMax="44" xr10:uidLastSave="{00000000-0000-0000-0000-000000000000}"/>
  <bookViews>
    <workbookView xWindow="-120" yWindow="-120" windowWidth="25440" windowHeight="15390" tabRatio="500" xr2:uid="{00000000-000D-0000-FFFF-FFFF00000000}"/>
  </bookViews>
  <sheets>
    <sheet name="Blat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8" i="1" l="1"/>
  <c r="G109" i="1"/>
  <c r="G111" i="1"/>
  <c r="G112" i="1"/>
  <c r="G113" i="1"/>
  <c r="D108" i="1"/>
  <c r="D109" i="1"/>
  <c r="D111" i="1"/>
  <c r="D112" i="1"/>
  <c r="D113" i="1"/>
  <c r="D96" i="1"/>
  <c r="D94" i="1"/>
  <c r="D97" i="1"/>
  <c r="D99" i="1"/>
  <c r="D100" i="1"/>
  <c r="D101" i="1"/>
  <c r="D102" i="1"/>
  <c r="G23" i="1"/>
  <c r="G20" i="1"/>
  <c r="G19" i="1"/>
  <c r="C48" i="1"/>
  <c r="D40" i="1"/>
  <c r="D123" i="1"/>
  <c r="D124" i="1"/>
  <c r="D126" i="1"/>
  <c r="D127" i="1"/>
  <c r="D41" i="1"/>
  <c r="D42" i="1"/>
  <c r="D45" i="1"/>
  <c r="D103" i="1"/>
  <c r="E40" i="1"/>
  <c r="E41" i="1"/>
  <c r="E42" i="1"/>
  <c r="D71" i="1"/>
  <c r="D44" i="1"/>
  <c r="E44" i="1"/>
  <c r="E45" i="1"/>
  <c r="F40" i="1"/>
  <c r="F41" i="1"/>
  <c r="F42" i="1"/>
  <c r="F44" i="1"/>
  <c r="F45" i="1"/>
  <c r="G40" i="1"/>
  <c r="G41" i="1"/>
  <c r="G42" i="1"/>
  <c r="G44" i="1"/>
  <c r="G45" i="1"/>
  <c r="H40" i="1"/>
  <c r="H41" i="1"/>
  <c r="H42" i="1"/>
  <c r="H44" i="1"/>
  <c r="H45" i="1"/>
  <c r="I40" i="1"/>
  <c r="I41" i="1"/>
  <c r="I42" i="1"/>
  <c r="I44" i="1"/>
  <c r="I45" i="1"/>
  <c r="J40" i="1"/>
  <c r="J41" i="1"/>
  <c r="J42" i="1"/>
  <c r="J44" i="1"/>
  <c r="J45" i="1"/>
  <c r="K40" i="1"/>
  <c r="K41" i="1"/>
  <c r="K42" i="1"/>
  <c r="K44" i="1"/>
  <c r="K45" i="1"/>
  <c r="L40" i="1"/>
  <c r="L41" i="1"/>
  <c r="L42" i="1"/>
  <c r="L44" i="1"/>
  <c r="L45" i="1"/>
  <c r="M40" i="1"/>
  <c r="M41" i="1"/>
  <c r="M42" i="1"/>
  <c r="M44" i="1"/>
  <c r="M45" i="1"/>
  <c r="N40" i="1"/>
  <c r="N41" i="1"/>
  <c r="N42" i="1"/>
  <c r="N44" i="1"/>
  <c r="N45" i="1"/>
  <c r="G33" i="1"/>
  <c r="O40" i="1"/>
  <c r="O41" i="1"/>
  <c r="O42" i="1"/>
  <c r="D53" i="1"/>
  <c r="D55" i="1"/>
  <c r="D56" i="1"/>
  <c r="D58" i="1"/>
  <c r="G34" i="1"/>
  <c r="G32" i="1"/>
  <c r="N31" i="1"/>
  <c r="N32" i="1"/>
  <c r="N34" i="1"/>
  <c r="N33" i="1"/>
  <c r="E39" i="1"/>
  <c r="F39" i="1"/>
  <c r="G39" i="1"/>
  <c r="H39" i="1"/>
  <c r="I39" i="1"/>
  <c r="J39" i="1"/>
  <c r="K39" i="1"/>
  <c r="L39" i="1"/>
  <c r="M39" i="1"/>
  <c r="N39" i="1"/>
  <c r="O39" i="1"/>
  <c r="O44" i="1"/>
  <c r="D125" i="1"/>
  <c r="D57" i="1"/>
  <c r="D1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</author>
  </authors>
  <commentList>
    <comment ref="G24" authorId="0" shapeId="0" xr:uid="{547E232A-01A5-4217-BC87-98A8542D5880}">
      <text>
        <r>
          <rPr>
            <b/>
            <sz val="9"/>
            <color indexed="81"/>
            <rFont val="Segoe UI"/>
            <family val="2"/>
          </rPr>
          <t xml:space="preserve">Aus Geschäftsbericht / Annual report
in der Bilanz
</t>
        </r>
      </text>
    </comment>
  </commentList>
</comments>
</file>

<file path=xl/sharedStrings.xml><?xml version="1.0" encoding="utf-8"?>
<sst xmlns="http://schemas.openxmlformats.org/spreadsheetml/2006/main" count="189" uniqueCount="166">
  <si>
    <t>Inneren Wert mit Discounted-Cashflow berechnen</t>
  </si>
  <si>
    <t>Nettofinanzverschuldung</t>
  </si>
  <si>
    <t>Marktkapitalisierung</t>
  </si>
  <si>
    <t>in Mio.€</t>
  </si>
  <si>
    <t>Anzahl Aktien*Kurs</t>
  </si>
  <si>
    <t>Fianzverb.-Guthaben</t>
  </si>
  <si>
    <t>2) Inneren Wert berechnen</t>
  </si>
  <si>
    <t>Jahr</t>
  </si>
  <si>
    <t>Barwert Detailphase</t>
  </si>
  <si>
    <t>Barwert Terminal Value</t>
  </si>
  <si>
    <t>Barwert Detailphase:</t>
  </si>
  <si>
    <t>EBI</t>
  </si>
  <si>
    <t>NetCashflow</t>
  </si>
  <si>
    <t>Present Value</t>
  </si>
  <si>
    <t>Abzinsungsfaktor</t>
  </si>
  <si>
    <t>Barwert Terminal Value:</t>
  </si>
  <si>
    <t>2.1 Abzinsungsfaktor berechnen:</t>
  </si>
  <si>
    <t>a)Beta*Marktrendite (CAPM)</t>
  </si>
  <si>
    <t>b)Alternativ-Beta</t>
  </si>
  <si>
    <t>Alternativ-Beta:</t>
  </si>
  <si>
    <t>Parameter</t>
  </si>
  <si>
    <t>Rendite</t>
  </si>
  <si>
    <t>in % p.a.</t>
  </si>
  <si>
    <t>Ergebnis</t>
  </si>
  <si>
    <t>1)risikofreier Zins</t>
  </si>
  <si>
    <t>2)allg. Risikoaufschlag</t>
  </si>
  <si>
    <t>3)ind. Risikoaufschlag</t>
  </si>
  <si>
    <t xml:space="preserve">2)pauschal 4,5% pro Jahr </t>
  </si>
  <si>
    <t>1)entspricht der 10-jährigen Bundesanleihe/US-Staatsanliehe</t>
  </si>
  <si>
    <t>Skala</t>
  </si>
  <si>
    <t>EBIT-Rückgang</t>
  </si>
  <si>
    <t>Risikoaufschlag</t>
  </si>
  <si>
    <t>&gt;-200%</t>
  </si>
  <si>
    <t>&lt;-10%</t>
  </si>
  <si>
    <t>&lt;-20%</t>
  </si>
  <si>
    <t>&lt;-40%</t>
  </si>
  <si>
    <t>&lt;-60%</t>
  </si>
  <si>
    <t>&lt;-80%</t>
  </si>
  <si>
    <t>&lt;-100%</t>
  </si>
  <si>
    <t>&lt;-150%</t>
  </si>
  <si>
    <t>&lt;-200%</t>
  </si>
  <si>
    <t>2.2 Barwert Detailphase berechnen:</t>
  </si>
  <si>
    <t>a)Umsatzwachstum:</t>
  </si>
  <si>
    <t>1)Konsensschätzungen</t>
  </si>
  <si>
    <t>2)Historisches Wachstum</t>
  </si>
  <si>
    <t>3)Gewinnthesaurierung</t>
  </si>
  <si>
    <t>Gewinnthesaurierung:</t>
  </si>
  <si>
    <t>Wert</t>
  </si>
  <si>
    <t>2)Div.-Ausschüttung</t>
  </si>
  <si>
    <t>3)Thes. Gewinn</t>
  </si>
  <si>
    <t>4)EK-Verzinsung VJ</t>
  </si>
  <si>
    <t>5)zusätlicher Gewinn</t>
  </si>
  <si>
    <t>6)in %</t>
  </si>
  <si>
    <t>2)in Mio.€</t>
  </si>
  <si>
    <t>3)daraus ergibt sich: nicht ausgeschütteter Gewinn</t>
  </si>
  <si>
    <t>4)Berechnung: Nettogewinn/Eigenkapital</t>
  </si>
  <si>
    <t>5)Thes. Gewinn*EK-Verzinsung --&gt;absoluter betrag in Mio.€</t>
  </si>
  <si>
    <t>6)(Gewinn VJ+neuer Gewinn)/(Gewinn VJ)--&gt;relativ in %</t>
  </si>
  <si>
    <t>entspricht kurzf. Finanzverschuldung+langfristiger Fianzverschuldung-Guthaben</t>
  </si>
  <si>
    <t>a) immer im gleichen Verhältnis zum Umsatz</t>
  </si>
  <si>
    <t>Vorgehen</t>
  </si>
  <si>
    <t>1)Umsatz Vorjahr</t>
  </si>
  <si>
    <t>1)in Mio.€</t>
  </si>
  <si>
    <t>3)in %</t>
  </si>
  <si>
    <t xml:space="preserve">nicht gut geeignet: </t>
  </si>
  <si>
    <t xml:space="preserve">Banken, Versicherungen, Automobilhersteller, </t>
  </si>
  <si>
    <t>Technologieaktien, Unternehmen im Wandel</t>
  </si>
  <si>
    <t>Konsumgüterhersteller, konstant wachsende Unt.,</t>
  </si>
  <si>
    <t xml:space="preserve">besonders gut geeignet: </t>
  </si>
  <si>
    <t>Chemie, Pharma, stabile Branchen</t>
  </si>
  <si>
    <t>(NetCashflow2025*(1+endlose Wachstumsrate))/(Abzinsungsfaktor-endlose Wachstumsrate)</t>
  </si>
  <si>
    <t>1)Net Cashflow</t>
  </si>
  <si>
    <t>2)Growth Rate</t>
  </si>
  <si>
    <t>3)Abzinsungsfaktor</t>
  </si>
  <si>
    <t>4)Terminal Value</t>
  </si>
  <si>
    <t>6)Present Value</t>
  </si>
  <si>
    <t xml:space="preserve">5)Abzinsungsfaktor </t>
  </si>
  <si>
    <t>1)siehe Net Cashflow 2025 in der Tabelle Barwert Detailphase</t>
  </si>
  <si>
    <t>2)darf max. das nachhaltige Weltwirtschaftswachstum (ca.3%) sein</t>
  </si>
  <si>
    <t>3)siehe 2.1</t>
  </si>
  <si>
    <t>4) Formel ewige Rente:</t>
  </si>
  <si>
    <t>5)siehe 4) und zinse ab 2025 auf Present Value ab</t>
  </si>
  <si>
    <t>Langfr. Finanzverb.</t>
  </si>
  <si>
    <t>kurzfristige Finanzverb.</t>
  </si>
  <si>
    <t>Kassenbestand &amp;Guthaben</t>
  </si>
  <si>
    <t>kurzfristige Einlagen</t>
  </si>
  <si>
    <t>Anzahl Aktien in Mio.</t>
  </si>
  <si>
    <t>Kurs in €</t>
  </si>
  <si>
    <t>1) Aktueller Enterprise Value (Gesamtwert des Untern.)</t>
  </si>
  <si>
    <t xml:space="preserve">1) in Mio.€; Jahresüberschuss </t>
  </si>
  <si>
    <t>1)Jahresüber. VJ</t>
  </si>
  <si>
    <t>1.5)Dividende je Aktie</t>
  </si>
  <si>
    <t>1.5) in €</t>
  </si>
  <si>
    <t xml:space="preserve">3.5)EK </t>
  </si>
  <si>
    <t>3.5)Eigenkapital in Mio.€ siehe Bilanz</t>
  </si>
  <si>
    <t>2019e</t>
  </si>
  <si>
    <t>2020e</t>
  </si>
  <si>
    <t>2021e</t>
  </si>
  <si>
    <t>2022e</t>
  </si>
  <si>
    <t>2023e</t>
  </si>
  <si>
    <t>2024e</t>
  </si>
  <si>
    <t>2025e</t>
  </si>
  <si>
    <t>Umsatz in Mio.€</t>
  </si>
  <si>
    <t>JÜ</t>
  </si>
  <si>
    <t>Zins u.ä.A.</t>
  </si>
  <si>
    <t>Zins u.ä.E.</t>
  </si>
  <si>
    <t xml:space="preserve">3)Backtest anhand des EBIT-Rückgangs 2009; EBIT=operating income </t>
  </si>
  <si>
    <t>4)weiterer Aufschlag</t>
  </si>
  <si>
    <t>Wieviel % Unter/überbewerted?</t>
  </si>
  <si>
    <t>Fairer Wert pro Aktie</t>
  </si>
  <si>
    <t>Kurs je Aktie</t>
  </si>
  <si>
    <t>&gt;Unter- bzw. Überbewertung</t>
  </si>
  <si>
    <t>2)EK Vorjahr</t>
  </si>
  <si>
    <t>2.5) Nettoversch.</t>
  </si>
  <si>
    <t>3) Umsatzsteigerung</t>
  </si>
  <si>
    <t>2)in Mio.€, Bilanz: EK</t>
  </si>
  <si>
    <t>2.5)siehe oben</t>
  </si>
  <si>
    <t>4)Steigerung Capital</t>
  </si>
  <si>
    <t>Δ  Capital (Durch Expansion)</t>
  </si>
  <si>
    <t>2.3 Δcapital</t>
  </si>
  <si>
    <t>4)Capital Vorjahr*Umsatzsteigerung-Capital Vorjahr</t>
  </si>
  <si>
    <t>2.75)EV</t>
  </si>
  <si>
    <t>2.75) buchhalter. Enterprise Value: EK-Finanzverschuldung</t>
  </si>
  <si>
    <t>ΔCapital</t>
  </si>
  <si>
    <t>immer mit - angeben da Schulden</t>
  </si>
  <si>
    <t>Aufwendungen mit negativem Vorzeichen angeben</t>
  </si>
  <si>
    <t>4)EK-Verz.</t>
  </si>
  <si>
    <t>Wertpapiere</t>
  </si>
  <si>
    <t>falls es gibt sonst 0 eintragen</t>
  </si>
  <si>
    <t>1.5)Div. Je A</t>
  </si>
  <si>
    <t>7)Validerungskorr.</t>
  </si>
  <si>
    <t>8)in% final</t>
  </si>
  <si>
    <t>Vorsicht bei Aktienrückkäufen</t>
  </si>
  <si>
    <t>7)bereinigt Ausreißer, einfache Gewichtung VVVJ, doppelte VVJ, dreifache VJ</t>
  </si>
  <si>
    <t>Schwierigkeiten/manuelle Anpassungen bei:</t>
  </si>
  <si>
    <t>1)einmaligen Sondereffekten wie bei Übernahmen oder Impairment-Abschreibungen</t>
  </si>
  <si>
    <t>2)bseonders schlechtem/guten Basisjahr z.B. Ölgesellschaften-Ölpreis</t>
  </si>
  <si>
    <t>3)wenn Kapitalallokation auf Dividenden nicht stimmt muss nachh. Wachstum ggf. gesenkt werden</t>
  </si>
  <si>
    <t>4)bei starken Aktienrückkaufen Anzahl der Aktien bei VJ-Berechnung anpasen</t>
  </si>
  <si>
    <t>Sondereinflüsse</t>
  </si>
  <si>
    <t>negatives Vorzeichen bedeutet Unterbwertung, positves Überbewertung</t>
  </si>
  <si>
    <t>&gt;Kurspotential bis zum fairen Wert:</t>
  </si>
  <si>
    <t>Farbübersicht:</t>
  </si>
  <si>
    <t>Feld befüllen</t>
  </si>
  <si>
    <t>Praxistipps zum Aüsfüllen</t>
  </si>
  <si>
    <t>Ergebnisfeld</t>
  </si>
  <si>
    <t>D37:siehe GuV</t>
  </si>
  <si>
    <t>4)persönlche Meinung: immer mind.8% Renditeerwartung(D69)</t>
  </si>
  <si>
    <t>5)Unternehmen mit falscher Dividendenpolitik</t>
  </si>
  <si>
    <t>6)Unternehmen mit Bankgeschäften (Automobilhersteller, Banken, Versicherungen...)</t>
  </si>
  <si>
    <t>Lösungsmöglichkeit:</t>
  </si>
  <si>
    <t>6)nur mit dem Eigenkapital rechnen (Nettoverschuldung=0 setzen)</t>
  </si>
  <si>
    <t>5)richtige Dividendenpolitik simulieren</t>
  </si>
  <si>
    <t>3)siehe 5</t>
  </si>
  <si>
    <t>2)neutrales Geschäftsjahr simulieren</t>
  </si>
  <si>
    <t>1)Um Sondereffekte bereinigen</t>
  </si>
  <si>
    <t>4)Berechnung anpassen</t>
  </si>
  <si>
    <t>Bemerkungen:</t>
  </si>
  <si>
    <t>Alles in einer Währung € / $</t>
  </si>
  <si>
    <t>2026e</t>
  </si>
  <si>
    <t>2027e</t>
  </si>
  <si>
    <t>2028e</t>
  </si>
  <si>
    <t>ab 2028</t>
  </si>
  <si>
    <t>2028+</t>
  </si>
  <si>
    <t>1)Jahresüber. 2017</t>
  </si>
  <si>
    <t>1)JÜ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</si>
</sst>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[$€-407]_-;\-* #,##0.00\ [$€-407]_-;_-* &quot;-&quot;??\ [$€-407]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mbria"/>
      <scheme val="major"/>
    </font>
    <font>
      <b/>
      <sz val="18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EB94"/>
        <bgColor indexed="64"/>
      </patternFill>
    </fill>
    <fill>
      <patternFill patternType="solid">
        <fgColor rgb="FFEABDA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05B52"/>
        <bgColor indexed="64"/>
      </patternFill>
    </fill>
    <fill>
      <patternFill patternType="solid">
        <fgColor rgb="FFE7D18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9" fontId="0" fillId="0" borderId="1" xfId="0" applyNumberFormat="1" applyBorder="1"/>
    <xf numFmtId="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4" borderId="0" xfId="0" applyFill="1"/>
    <xf numFmtId="16" fontId="0" fillId="3" borderId="0" xfId="0" applyNumberFormat="1" applyFill="1"/>
    <xf numFmtId="0" fontId="0" fillId="5" borderId="0" xfId="0" applyFill="1"/>
    <xf numFmtId="0" fontId="0" fillId="6" borderId="0" xfId="0" applyFill="1"/>
    <xf numFmtId="0" fontId="4" fillId="0" borderId="0" xfId="0" applyFont="1" applyFill="1"/>
    <xf numFmtId="0" fontId="0" fillId="7" borderId="0" xfId="0" applyFont="1" applyFill="1"/>
    <xf numFmtId="0" fontId="0" fillId="7" borderId="0" xfId="0" applyFont="1" applyFill="1" applyBorder="1"/>
    <xf numFmtId="0" fontId="0" fillId="2" borderId="3" xfId="0" applyFill="1" applyBorder="1"/>
    <xf numFmtId="0" fontId="0" fillId="0" borderId="0" xfId="0" applyFill="1"/>
    <xf numFmtId="0" fontId="0" fillId="7" borderId="0" xfId="0" applyFill="1"/>
    <xf numFmtId="0" fontId="0" fillId="0" borderId="1" xfId="0" applyFont="1" applyFill="1" applyBorder="1"/>
    <xf numFmtId="0" fontId="0" fillId="0" borderId="1" xfId="0" applyFill="1" applyBorder="1"/>
    <xf numFmtId="9" fontId="0" fillId="0" borderId="1" xfId="15" applyFont="1" applyFill="1" applyBorder="1"/>
    <xf numFmtId="1" fontId="0" fillId="7" borderId="1" xfId="0" applyNumberFormat="1" applyFill="1" applyBorder="1"/>
    <xf numFmtId="1" fontId="5" fillId="0" borderId="1" xfId="0" applyNumberFormat="1" applyFont="1" applyFill="1" applyBorder="1"/>
    <xf numFmtId="1" fontId="0" fillId="0" borderId="1" xfId="0" applyNumberFormat="1" applyFill="1" applyBorder="1"/>
    <xf numFmtId="164" fontId="0" fillId="7" borderId="1" xfId="0" applyNumberFormat="1" applyFill="1" applyBorder="1"/>
    <xf numFmtId="164" fontId="0" fillId="0" borderId="1" xfId="0" applyNumberFormat="1" applyFill="1" applyBorder="1"/>
    <xf numFmtId="0" fontId="4" fillId="0" borderId="0" xfId="0" applyFont="1"/>
    <xf numFmtId="0" fontId="0" fillId="0" borderId="0" xfId="0" applyBorder="1"/>
    <xf numFmtId="164" fontId="0" fillId="0" borderId="1" xfId="0" applyNumberFormat="1" applyBorder="1"/>
    <xf numFmtId="10" fontId="0" fillId="0" borderId="1" xfId="0" applyNumberFormat="1" applyBorder="1"/>
    <xf numFmtId="10" fontId="0" fillId="7" borderId="1" xfId="0" applyNumberFormat="1" applyFill="1" applyBorder="1"/>
    <xf numFmtId="164" fontId="0" fillId="0" borderId="3" xfId="0" applyNumberFormat="1" applyBorder="1"/>
    <xf numFmtId="164" fontId="5" fillId="2" borderId="3" xfId="0" applyNumberFormat="1" applyFont="1" applyFill="1" applyBorder="1"/>
    <xf numFmtId="0" fontId="0" fillId="8" borderId="0" xfId="0" applyFill="1"/>
    <xf numFmtId="1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4" borderId="0" xfId="0" applyFill="1" applyBorder="1"/>
    <xf numFmtId="0" fontId="5" fillId="4" borderId="0" xfId="0" applyFont="1" applyFill="1"/>
    <xf numFmtId="165" fontId="6" fillId="8" borderId="4" xfId="0" applyNumberFormat="1" applyFont="1" applyFill="1" applyBorder="1"/>
    <xf numFmtId="9" fontId="6" fillId="2" borderId="4" xfId="15" applyFont="1" applyFill="1" applyBorder="1"/>
    <xf numFmtId="9" fontId="0" fillId="0" borderId="0" xfId="15" applyFont="1" applyFill="1" applyBorder="1"/>
    <xf numFmtId="2" fontId="0" fillId="7" borderId="1" xfId="0" applyNumberFormat="1" applyFill="1" applyBorder="1"/>
    <xf numFmtId="9" fontId="0" fillId="9" borderId="1" xfId="15" applyFont="1" applyFill="1" applyBorder="1"/>
    <xf numFmtId="3" fontId="0" fillId="7" borderId="0" xfId="0" applyNumberFormat="1" applyFill="1"/>
    <xf numFmtId="9" fontId="0" fillId="0" borderId="1" xfId="15" applyNumberFormat="1" applyFont="1" applyFill="1" applyBorder="1"/>
    <xf numFmtId="9" fontId="0" fillId="2" borderId="0" xfId="15" applyFont="1" applyFill="1"/>
    <xf numFmtId="0" fontId="7" fillId="2" borderId="0" xfId="0" applyFont="1" applyFill="1"/>
    <xf numFmtId="0" fontId="0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0" fillId="10" borderId="0" xfId="0" applyFill="1"/>
    <xf numFmtId="0" fontId="4" fillId="2" borderId="0" xfId="0" applyFont="1" applyFill="1"/>
    <xf numFmtId="0" fontId="0" fillId="11" borderId="0" xfId="0" applyFill="1"/>
    <xf numFmtId="0" fontId="0" fillId="2" borderId="0" xfId="0" applyFill="1" applyBorder="1"/>
    <xf numFmtId="9" fontId="0" fillId="2" borderId="0" xfId="0" applyNumberFormat="1" applyFill="1" applyBorder="1"/>
    <xf numFmtId="164" fontId="0" fillId="2" borderId="0" xfId="0" applyNumberForma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4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Prozent" xfId="15" builtinId="5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36"/>
  <sheetViews>
    <sheetView tabSelected="1" topLeftCell="A10" workbookViewId="0">
      <selection activeCell="H109" sqref="H109"/>
    </sheetView>
  </sheetViews>
  <sheetFormatPr baseColWidth="10" defaultRowHeight="15.75" x14ac:dyDescent="0.25"/>
  <cols>
    <col min="2" max="2" width="11.625" customWidth="1"/>
    <col min="3" max="3" width="18.375" customWidth="1"/>
    <col min="6" max="6" width="11.5" customWidth="1"/>
    <col min="7" max="7" width="12.5" customWidth="1"/>
    <col min="8" max="8" width="13.5" customWidth="1"/>
  </cols>
  <sheetData>
    <row r="2" spans="2:15" ht="20.25" x14ac:dyDescent="0.3">
      <c r="B2" s="4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"/>
      <c r="O2" s="52"/>
    </row>
    <row r="4" spans="2:15" x14ac:dyDescent="0.25">
      <c r="B4" s="50" t="s">
        <v>142</v>
      </c>
      <c r="D4" s="18"/>
      <c r="E4" t="s">
        <v>143</v>
      </c>
      <c r="G4" s="9"/>
      <c r="H4" t="s">
        <v>144</v>
      </c>
      <c r="K4" s="1"/>
      <c r="L4" t="s">
        <v>145</v>
      </c>
    </row>
    <row r="5" spans="2:15" x14ac:dyDescent="0.25">
      <c r="B5" s="50"/>
      <c r="D5" s="17"/>
      <c r="G5" s="17"/>
      <c r="K5" s="51"/>
    </row>
    <row r="7" spans="2:15" x14ac:dyDescent="0.25">
      <c r="B7" s="11" t="s">
        <v>68</v>
      </c>
      <c r="C7" s="11"/>
      <c r="D7" s="11" t="s">
        <v>67</v>
      </c>
      <c r="E7" s="11"/>
      <c r="F7" s="11"/>
      <c r="G7" s="11"/>
      <c r="H7" s="12" t="s">
        <v>64</v>
      </c>
      <c r="I7" s="12"/>
      <c r="J7" s="12" t="s">
        <v>65</v>
      </c>
      <c r="K7" s="12"/>
      <c r="L7" s="12"/>
      <c r="M7" s="12"/>
    </row>
    <row r="8" spans="2:15" x14ac:dyDescent="0.25">
      <c r="B8" s="11"/>
      <c r="C8" s="11"/>
      <c r="D8" s="11" t="s">
        <v>69</v>
      </c>
      <c r="E8" s="11"/>
      <c r="F8" s="11"/>
      <c r="G8" s="11"/>
      <c r="H8" s="12"/>
      <c r="I8" s="12"/>
      <c r="J8" s="12" t="s">
        <v>66</v>
      </c>
      <c r="K8" s="12"/>
      <c r="L8" s="12"/>
      <c r="M8" s="12"/>
    </row>
    <row r="9" spans="2:15" x14ac:dyDescent="0.25">
      <c r="B9" s="11"/>
      <c r="C9" s="11"/>
      <c r="D9" s="11"/>
      <c r="E9" s="11"/>
      <c r="F9" s="11"/>
      <c r="G9" s="11"/>
      <c r="H9" s="12"/>
      <c r="I9" s="12"/>
      <c r="J9" s="12" t="s">
        <v>132</v>
      </c>
      <c r="K9" s="12"/>
      <c r="L9" s="12"/>
      <c r="M9" s="12"/>
    </row>
    <row r="11" spans="2:15" x14ac:dyDescent="0.25">
      <c r="B11" s="9" t="s">
        <v>134</v>
      </c>
      <c r="C11" s="9"/>
      <c r="D11" s="9"/>
      <c r="E11" s="9"/>
      <c r="F11" s="9"/>
      <c r="G11" s="9"/>
      <c r="H11" s="9"/>
      <c r="I11" s="53" t="s">
        <v>150</v>
      </c>
      <c r="J11" s="53"/>
      <c r="K11" s="53"/>
      <c r="L11" s="53"/>
      <c r="M11" s="53"/>
    </row>
    <row r="12" spans="2:15" x14ac:dyDescent="0.25">
      <c r="B12" s="9" t="s">
        <v>135</v>
      </c>
      <c r="C12" s="9"/>
      <c r="D12" s="9"/>
      <c r="E12" s="9"/>
      <c r="F12" s="9"/>
      <c r="G12" s="9"/>
      <c r="H12" s="9"/>
      <c r="I12" s="53" t="s">
        <v>155</v>
      </c>
      <c r="J12" s="53"/>
      <c r="K12" s="53"/>
      <c r="L12" s="53"/>
      <c r="M12" s="53"/>
    </row>
    <row r="13" spans="2:15" x14ac:dyDescent="0.25">
      <c r="B13" s="9" t="s">
        <v>136</v>
      </c>
      <c r="C13" s="9"/>
      <c r="D13" s="9"/>
      <c r="E13" s="9"/>
      <c r="F13" s="9"/>
      <c r="G13" s="9"/>
      <c r="H13" s="9"/>
      <c r="I13" s="53" t="s">
        <v>154</v>
      </c>
      <c r="J13" s="53"/>
      <c r="K13" s="53"/>
      <c r="L13" s="53"/>
      <c r="M13" s="53"/>
    </row>
    <row r="14" spans="2:15" x14ac:dyDescent="0.25">
      <c r="B14" s="9" t="s">
        <v>137</v>
      </c>
      <c r="C14" s="9"/>
      <c r="D14" s="9"/>
      <c r="E14" s="9"/>
      <c r="F14" s="9"/>
      <c r="G14" s="9"/>
      <c r="H14" s="9"/>
      <c r="I14" s="53" t="s">
        <v>153</v>
      </c>
      <c r="J14" s="53"/>
      <c r="K14" s="53"/>
      <c r="L14" s="53"/>
      <c r="M14" s="53"/>
    </row>
    <row r="15" spans="2:15" x14ac:dyDescent="0.25">
      <c r="B15" s="9" t="s">
        <v>138</v>
      </c>
      <c r="C15" s="9"/>
      <c r="D15" s="9"/>
      <c r="E15" s="9"/>
      <c r="F15" s="9"/>
      <c r="G15" s="9"/>
      <c r="H15" s="9"/>
      <c r="I15" s="53" t="s">
        <v>156</v>
      </c>
      <c r="J15" s="53"/>
      <c r="K15" s="53"/>
      <c r="L15" s="53"/>
      <c r="M15" s="53"/>
    </row>
    <row r="16" spans="2:15" x14ac:dyDescent="0.25">
      <c r="B16" s="9" t="s">
        <v>148</v>
      </c>
      <c r="C16" s="9"/>
      <c r="D16" s="9"/>
      <c r="E16" s="9"/>
      <c r="F16" s="9"/>
      <c r="G16" s="9"/>
      <c r="H16" s="9"/>
      <c r="I16" s="53" t="s">
        <v>152</v>
      </c>
      <c r="J16" s="53"/>
      <c r="K16" s="53"/>
      <c r="L16" s="53"/>
      <c r="M16" s="53"/>
    </row>
    <row r="17" spans="2:14" x14ac:dyDescent="0.25">
      <c r="B17" s="9" t="s">
        <v>149</v>
      </c>
      <c r="C17" s="9"/>
      <c r="D17" s="9"/>
      <c r="E17" s="9"/>
      <c r="F17" s="9"/>
      <c r="G17" s="9"/>
      <c r="H17" s="9"/>
      <c r="I17" s="53" t="s">
        <v>151</v>
      </c>
      <c r="J17" s="53"/>
      <c r="K17" s="53"/>
      <c r="L17" s="53"/>
      <c r="M17" s="53"/>
    </row>
    <row r="18" spans="2:14" ht="16.5" thickBot="1" x14ac:dyDescent="0.3"/>
    <row r="19" spans="2:14" ht="17.25" thickTop="1" thickBot="1" x14ac:dyDescent="0.3">
      <c r="B19" s="2" t="s">
        <v>88</v>
      </c>
      <c r="C19" s="2"/>
      <c r="D19" s="2"/>
      <c r="E19" s="2"/>
      <c r="F19" s="2" t="s">
        <v>3</v>
      </c>
      <c r="G19" s="16">
        <f>G20-G23</f>
        <v>0</v>
      </c>
    </row>
    <row r="20" spans="2:14" ht="16.5" thickTop="1" x14ac:dyDescent="0.25">
      <c r="B20" t="s">
        <v>2</v>
      </c>
      <c r="E20" t="s">
        <v>4</v>
      </c>
      <c r="G20" s="1">
        <f>G21*G22</f>
        <v>0</v>
      </c>
      <c r="H20" s="17"/>
      <c r="I20" s="17"/>
      <c r="J20" s="17"/>
      <c r="K20" s="17"/>
      <c r="L20" s="17"/>
      <c r="M20" s="17"/>
    </row>
    <row r="21" spans="2:14" x14ac:dyDescent="0.25">
      <c r="E21" t="s">
        <v>86</v>
      </c>
      <c r="G21" s="18"/>
      <c r="H21" s="17"/>
      <c r="I21" s="17"/>
      <c r="J21" s="17"/>
      <c r="K21" s="17"/>
      <c r="L21" s="17"/>
      <c r="M21" s="17"/>
    </row>
    <row r="22" spans="2:14" x14ac:dyDescent="0.25">
      <c r="E22" t="s">
        <v>87</v>
      </c>
      <c r="G22" s="18"/>
      <c r="H22" s="17"/>
      <c r="I22" s="17"/>
      <c r="J22" s="17"/>
      <c r="K22" s="17"/>
      <c r="L22" s="17"/>
      <c r="M22" s="17"/>
    </row>
    <row r="23" spans="2:14" x14ac:dyDescent="0.25">
      <c r="B23" t="s">
        <v>1</v>
      </c>
      <c r="E23" t="s">
        <v>5</v>
      </c>
      <c r="G23" s="1">
        <f>SUM(G24:G28)</f>
        <v>0</v>
      </c>
      <c r="H23" s="9" t="s">
        <v>58</v>
      </c>
      <c r="I23" s="9"/>
      <c r="J23" s="9"/>
      <c r="K23" s="9"/>
      <c r="L23" s="9"/>
      <c r="M23" s="9"/>
    </row>
    <row r="24" spans="2:14" x14ac:dyDescent="0.25">
      <c r="E24" t="s">
        <v>83</v>
      </c>
      <c r="G24" s="14"/>
      <c r="H24" s="38" t="s">
        <v>124</v>
      </c>
      <c r="I24" s="38"/>
      <c r="J24" s="38"/>
      <c r="K24" s="38"/>
      <c r="L24" s="38"/>
      <c r="M24" s="38"/>
    </row>
    <row r="25" spans="2:14" x14ac:dyDescent="0.25">
      <c r="E25" t="s">
        <v>82</v>
      </c>
      <c r="G25" s="14"/>
      <c r="H25" s="38" t="s">
        <v>124</v>
      </c>
      <c r="I25" s="38"/>
      <c r="J25" s="38"/>
      <c r="K25" s="38"/>
      <c r="L25" s="38"/>
      <c r="M25" s="38"/>
    </row>
    <row r="26" spans="2:14" x14ac:dyDescent="0.25">
      <c r="E26" t="s">
        <v>84</v>
      </c>
      <c r="G26" s="15"/>
      <c r="H26" s="13"/>
      <c r="I26" s="13"/>
      <c r="J26" s="13"/>
      <c r="K26" s="13"/>
      <c r="L26" s="13"/>
      <c r="M26" s="13"/>
    </row>
    <row r="27" spans="2:14" x14ac:dyDescent="0.25">
      <c r="E27" t="s">
        <v>85</v>
      </c>
      <c r="G27" s="15"/>
      <c r="H27" s="38" t="s">
        <v>128</v>
      </c>
      <c r="I27" s="38"/>
      <c r="J27" s="38"/>
      <c r="K27" s="38"/>
      <c r="L27" s="38"/>
      <c r="M27" s="38"/>
    </row>
    <row r="28" spans="2:14" x14ac:dyDescent="0.25">
      <c r="E28" t="s">
        <v>127</v>
      </c>
      <c r="G28" s="15"/>
      <c r="H28" s="38" t="s">
        <v>128</v>
      </c>
      <c r="I28" s="38"/>
      <c r="J28" s="38"/>
      <c r="K28" s="38"/>
      <c r="L28" s="38"/>
      <c r="M28" s="38"/>
    </row>
    <row r="29" spans="2:14" x14ac:dyDescent="0.25">
      <c r="E29" s="17"/>
      <c r="F29" s="17"/>
      <c r="G29" s="48"/>
      <c r="H29" s="49"/>
      <c r="I29" s="49"/>
      <c r="J29" s="49"/>
      <c r="K29" s="49"/>
      <c r="L29" s="49"/>
      <c r="M29" s="49"/>
    </row>
    <row r="30" spans="2:14" s="17" customFormat="1" ht="16.5" thickBot="1" x14ac:dyDescent="0.3">
      <c r="G30" s="48"/>
      <c r="H30" s="49"/>
      <c r="I30" s="49"/>
      <c r="J30" s="49"/>
      <c r="K30" s="49"/>
      <c r="L30" s="49"/>
      <c r="M30" s="49"/>
    </row>
    <row r="31" spans="2:14" ht="17.25" thickTop="1" thickBot="1" x14ac:dyDescent="0.3">
      <c r="I31" s="34" t="s">
        <v>108</v>
      </c>
      <c r="J31" s="34"/>
      <c r="K31" s="34"/>
      <c r="L31" s="34" t="s">
        <v>109</v>
      </c>
      <c r="M31" s="34"/>
      <c r="N31" s="39" t="e">
        <f>((G32+G23)/G21)</f>
        <v>#DIV/0!</v>
      </c>
    </row>
    <row r="32" spans="2:14" ht="17.25" thickTop="1" thickBot="1" x14ac:dyDescent="0.3">
      <c r="B32" s="2" t="s">
        <v>6</v>
      </c>
      <c r="C32" s="2"/>
      <c r="D32" s="2"/>
      <c r="E32" s="2"/>
      <c r="F32" s="2" t="s">
        <v>3</v>
      </c>
      <c r="G32" s="33" t="e">
        <f>G33+G34</f>
        <v>#DIV/0!</v>
      </c>
      <c r="I32" s="34"/>
      <c r="J32" s="34"/>
      <c r="K32" s="34"/>
      <c r="L32" s="34" t="s">
        <v>110</v>
      </c>
      <c r="M32" s="34"/>
      <c r="N32" s="39">
        <f>G22</f>
        <v>0</v>
      </c>
    </row>
    <row r="33" spans="2:20" ht="17.25" thickTop="1" thickBot="1" x14ac:dyDescent="0.3">
      <c r="B33" t="s">
        <v>8</v>
      </c>
      <c r="G33" s="32" t="e">
        <f>SUM(D45:N45)</f>
        <v>#DIV/0!</v>
      </c>
      <c r="I33" s="1" t="s">
        <v>111</v>
      </c>
      <c r="J33" s="1"/>
      <c r="K33" s="1"/>
      <c r="L33" s="1"/>
      <c r="M33" s="1"/>
      <c r="N33" s="40" t="e">
        <f>N32/N31</f>
        <v>#DIV/0!</v>
      </c>
    </row>
    <row r="34" spans="2:20" ht="17.25" thickTop="1" thickBot="1" x14ac:dyDescent="0.3">
      <c r="B34" t="s">
        <v>9</v>
      </c>
      <c r="G34" s="32" t="e">
        <f>D58</f>
        <v>#DIV/0!</v>
      </c>
      <c r="I34" s="46" t="s">
        <v>141</v>
      </c>
      <c r="J34" s="46"/>
      <c r="K34" s="46"/>
      <c r="L34" s="46"/>
      <c r="M34" s="46"/>
      <c r="N34" s="40" t="e">
        <f>N31/N32-1</f>
        <v>#DIV/0!</v>
      </c>
    </row>
    <row r="35" spans="2:20" ht="16.5" thickTop="1" x14ac:dyDescent="0.25">
      <c r="I35" s="9" t="s">
        <v>140</v>
      </c>
      <c r="J35" s="9"/>
      <c r="K35" s="9"/>
      <c r="L35" s="9"/>
      <c r="M35" s="9"/>
      <c r="N35" s="9"/>
    </row>
    <row r="36" spans="2:20" x14ac:dyDescent="0.25">
      <c r="B36" t="s">
        <v>10</v>
      </c>
    </row>
    <row r="37" spans="2:20" x14ac:dyDescent="0.25"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  <c r="M37">
        <v>9</v>
      </c>
      <c r="N37">
        <v>10</v>
      </c>
      <c r="O37">
        <v>11</v>
      </c>
    </row>
    <row r="38" spans="2:20" x14ac:dyDescent="0.25">
      <c r="C38" s="3" t="s">
        <v>7</v>
      </c>
      <c r="D38" s="3">
        <v>2018</v>
      </c>
      <c r="E38" s="7" t="s">
        <v>95</v>
      </c>
      <c r="F38" s="7" t="s">
        <v>96</v>
      </c>
      <c r="G38" s="7" t="s">
        <v>97</v>
      </c>
      <c r="H38" s="7" t="s">
        <v>98</v>
      </c>
      <c r="I38" s="7" t="s">
        <v>99</v>
      </c>
      <c r="J38" s="7" t="s">
        <v>100</v>
      </c>
      <c r="K38" s="7" t="s">
        <v>101</v>
      </c>
      <c r="L38" s="7" t="s">
        <v>159</v>
      </c>
      <c r="M38" s="7" t="s">
        <v>160</v>
      </c>
      <c r="N38" s="7" t="s">
        <v>161</v>
      </c>
      <c r="O38" s="36" t="s">
        <v>162</v>
      </c>
    </row>
    <row r="39" spans="2:20" x14ac:dyDescent="0.25">
      <c r="C39" s="3" t="s">
        <v>102</v>
      </c>
      <c r="D39" s="44"/>
      <c r="E39" s="29" t="e">
        <f>D39*(1+$D$103)</f>
        <v>#DIV/0!</v>
      </c>
      <c r="F39" s="29" t="e">
        <f t="shared" ref="F39:N39" si="0">E39*(1+$D$103)</f>
        <v>#DIV/0!</v>
      </c>
      <c r="G39" s="29" t="e">
        <f t="shared" si="0"/>
        <v>#DIV/0!</v>
      </c>
      <c r="H39" s="29" t="e">
        <f t="shared" si="0"/>
        <v>#DIV/0!</v>
      </c>
      <c r="I39" s="29" t="e">
        <f t="shared" si="0"/>
        <v>#DIV/0!</v>
      </c>
      <c r="J39" s="29" t="e">
        <f t="shared" si="0"/>
        <v>#DIV/0!</v>
      </c>
      <c r="K39" s="29" t="e">
        <f t="shared" si="0"/>
        <v>#DIV/0!</v>
      </c>
      <c r="L39" s="29" t="e">
        <f t="shared" si="0"/>
        <v>#DIV/0!</v>
      </c>
      <c r="M39" s="29" t="e">
        <f t="shared" si="0"/>
        <v>#DIV/0!</v>
      </c>
      <c r="N39" s="29" t="e">
        <f t="shared" si="0"/>
        <v>#DIV/0!</v>
      </c>
      <c r="O39" s="29" t="e">
        <f>N39</f>
        <v>#DIV/0!</v>
      </c>
      <c r="P39" s="17"/>
      <c r="Q39" s="17"/>
      <c r="R39" s="17"/>
      <c r="S39" s="17"/>
      <c r="T39" s="17"/>
    </row>
    <row r="40" spans="2:20" x14ac:dyDescent="0.25">
      <c r="C40" s="3" t="s">
        <v>11</v>
      </c>
      <c r="D40" s="29">
        <f>C48</f>
        <v>0</v>
      </c>
      <c r="E40" s="29" t="e">
        <f>D40*(1+$D$103)</f>
        <v>#DIV/0!</v>
      </c>
      <c r="F40" s="29" t="e">
        <f t="shared" ref="F40:N40" si="1">E40*(1+$D$103)</f>
        <v>#DIV/0!</v>
      </c>
      <c r="G40" s="29" t="e">
        <f t="shared" si="1"/>
        <v>#DIV/0!</v>
      </c>
      <c r="H40" s="29" t="e">
        <f t="shared" si="1"/>
        <v>#DIV/0!</v>
      </c>
      <c r="I40" s="29" t="e">
        <f t="shared" si="1"/>
        <v>#DIV/0!</v>
      </c>
      <c r="J40" s="29" t="e">
        <f t="shared" si="1"/>
        <v>#DIV/0!</v>
      </c>
      <c r="K40" s="29" t="e">
        <f t="shared" si="1"/>
        <v>#DIV/0!</v>
      </c>
      <c r="L40" s="29" t="e">
        <f t="shared" si="1"/>
        <v>#DIV/0!</v>
      </c>
      <c r="M40" s="29" t="e">
        <f t="shared" si="1"/>
        <v>#DIV/0!</v>
      </c>
      <c r="N40" s="29" t="e">
        <f t="shared" si="1"/>
        <v>#DIV/0!</v>
      </c>
      <c r="O40" s="29" t="e">
        <f>N40</f>
        <v>#DIV/0!</v>
      </c>
      <c r="P40" s="17"/>
      <c r="Q40" s="17"/>
      <c r="R40" s="17"/>
      <c r="S40" s="17"/>
      <c r="T40" s="17"/>
    </row>
    <row r="41" spans="2:20" x14ac:dyDescent="0.25">
      <c r="C41" s="3" t="s">
        <v>123</v>
      </c>
      <c r="D41" s="29" t="e">
        <f>D127</f>
        <v>#DIV/0!</v>
      </c>
      <c r="E41" s="29" t="e">
        <f>D41*(1+$D$103)</f>
        <v>#DIV/0!</v>
      </c>
      <c r="F41" s="29" t="e">
        <f t="shared" ref="F41:N41" si="2">E41*(1+$D$103)</f>
        <v>#DIV/0!</v>
      </c>
      <c r="G41" s="29" t="e">
        <f t="shared" si="2"/>
        <v>#DIV/0!</v>
      </c>
      <c r="H41" s="29" t="e">
        <f t="shared" si="2"/>
        <v>#DIV/0!</v>
      </c>
      <c r="I41" s="29" t="e">
        <f t="shared" si="2"/>
        <v>#DIV/0!</v>
      </c>
      <c r="J41" s="29" t="e">
        <f t="shared" si="2"/>
        <v>#DIV/0!</v>
      </c>
      <c r="K41" s="29" t="e">
        <f t="shared" si="2"/>
        <v>#DIV/0!</v>
      </c>
      <c r="L41" s="29" t="e">
        <f t="shared" si="2"/>
        <v>#DIV/0!</v>
      </c>
      <c r="M41" s="29" t="e">
        <f t="shared" si="2"/>
        <v>#DIV/0!</v>
      </c>
      <c r="N41" s="29" t="e">
        <f t="shared" si="2"/>
        <v>#DIV/0!</v>
      </c>
      <c r="O41" s="29" t="e">
        <f>D54/D101*N41</f>
        <v>#DIV/0!</v>
      </c>
    </row>
    <row r="42" spans="2:20" x14ac:dyDescent="0.25">
      <c r="C42" s="3" t="s">
        <v>12</v>
      </c>
      <c r="D42" s="29" t="e">
        <f>D40-D41+D43</f>
        <v>#DIV/0!</v>
      </c>
      <c r="E42" s="29" t="e">
        <f t="shared" ref="E42:N42" si="3">E40-E41+E43</f>
        <v>#DIV/0!</v>
      </c>
      <c r="F42" s="29" t="e">
        <f t="shared" si="3"/>
        <v>#DIV/0!</v>
      </c>
      <c r="G42" s="29" t="e">
        <f t="shared" si="3"/>
        <v>#DIV/0!</v>
      </c>
      <c r="H42" s="29" t="e">
        <f t="shared" si="3"/>
        <v>#DIV/0!</v>
      </c>
      <c r="I42" s="29" t="e">
        <f t="shared" si="3"/>
        <v>#DIV/0!</v>
      </c>
      <c r="J42" s="29" t="e">
        <f t="shared" si="3"/>
        <v>#DIV/0!</v>
      </c>
      <c r="K42" s="29" t="e">
        <f t="shared" si="3"/>
        <v>#DIV/0!</v>
      </c>
      <c r="L42" s="29" t="e">
        <f t="shared" si="3"/>
        <v>#DIV/0!</v>
      </c>
      <c r="M42" s="29" t="e">
        <f t="shared" si="3"/>
        <v>#DIV/0!</v>
      </c>
      <c r="N42" s="29" t="e">
        <f t="shared" si="3"/>
        <v>#DIV/0!</v>
      </c>
      <c r="O42" s="29" t="e">
        <f>O40-O41+O43</f>
        <v>#DIV/0!</v>
      </c>
    </row>
    <row r="43" spans="2:20" x14ac:dyDescent="0.25">
      <c r="C43" s="20" t="s">
        <v>139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2:20" x14ac:dyDescent="0.25">
      <c r="C44" s="3" t="s">
        <v>14</v>
      </c>
      <c r="D44" s="30">
        <f>D71</f>
        <v>7.9999999999999988E-2</v>
      </c>
      <c r="E44" s="30">
        <f t="shared" ref="E44:J44" si="4">D44</f>
        <v>7.9999999999999988E-2</v>
      </c>
      <c r="F44" s="30">
        <f t="shared" si="4"/>
        <v>7.9999999999999988E-2</v>
      </c>
      <c r="G44" s="30">
        <f t="shared" si="4"/>
        <v>7.9999999999999988E-2</v>
      </c>
      <c r="H44" s="30">
        <f t="shared" si="4"/>
        <v>7.9999999999999988E-2</v>
      </c>
      <c r="I44" s="30">
        <f t="shared" si="4"/>
        <v>7.9999999999999988E-2</v>
      </c>
      <c r="J44" s="30">
        <f t="shared" si="4"/>
        <v>7.9999999999999988E-2</v>
      </c>
      <c r="K44" s="30">
        <f t="shared" ref="K44" si="5">J44</f>
        <v>7.9999999999999988E-2</v>
      </c>
      <c r="L44" s="30">
        <f>J44</f>
        <v>7.9999999999999988E-2</v>
      </c>
      <c r="M44" s="30">
        <f t="shared" ref="M44" si="6">L44</f>
        <v>7.9999999999999988E-2</v>
      </c>
      <c r="N44" s="30">
        <f>M44</f>
        <v>7.9999999999999988E-2</v>
      </c>
      <c r="O44" s="30">
        <f>N44</f>
        <v>7.9999999999999988E-2</v>
      </c>
    </row>
    <row r="45" spans="2:20" ht="14.1" customHeight="1" x14ac:dyDescent="0.25">
      <c r="C45" s="3" t="s">
        <v>13</v>
      </c>
      <c r="D45" s="29" t="e">
        <f>D42</f>
        <v>#DIV/0!</v>
      </c>
      <c r="E45" s="26" t="e">
        <f t="shared" ref="E45:N45" si="7">E42*1/(1+E44)^E37</f>
        <v>#DIV/0!</v>
      </c>
      <c r="F45" s="26" t="e">
        <f t="shared" si="7"/>
        <v>#DIV/0!</v>
      </c>
      <c r="G45" s="26" t="e">
        <f t="shared" si="7"/>
        <v>#DIV/0!</v>
      </c>
      <c r="H45" s="26" t="e">
        <f t="shared" si="7"/>
        <v>#DIV/0!</v>
      </c>
      <c r="I45" s="26" t="e">
        <f t="shared" si="7"/>
        <v>#DIV/0!</v>
      </c>
      <c r="J45" s="26" t="e">
        <f t="shared" si="7"/>
        <v>#DIV/0!</v>
      </c>
      <c r="K45" s="26" t="e">
        <f t="shared" si="7"/>
        <v>#DIV/0!</v>
      </c>
      <c r="L45" s="26" t="e">
        <f t="shared" si="7"/>
        <v>#DIV/0!</v>
      </c>
      <c r="M45" s="26" t="e">
        <f t="shared" si="7"/>
        <v>#DIV/0!</v>
      </c>
      <c r="N45" s="26" t="e">
        <f t="shared" si="7"/>
        <v>#DIV/0!</v>
      </c>
      <c r="O45" s="3"/>
    </row>
    <row r="46" spans="2:20" ht="14.1" customHeight="1" x14ac:dyDescent="0.25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2:20" ht="14.1" customHeight="1" x14ac:dyDescent="0.25">
      <c r="C47" s="20" t="s">
        <v>11</v>
      </c>
      <c r="D47" s="3" t="s">
        <v>103</v>
      </c>
      <c r="E47" s="3" t="s">
        <v>104</v>
      </c>
      <c r="F47" s="20" t="s">
        <v>105</v>
      </c>
      <c r="G47" s="28"/>
      <c r="H47" s="37" t="s">
        <v>146</v>
      </c>
      <c r="I47" s="37"/>
      <c r="J47" s="37"/>
      <c r="K47" s="37"/>
      <c r="L47" s="37"/>
      <c r="M47" s="28"/>
      <c r="N47" s="28"/>
    </row>
    <row r="48" spans="2:20" ht="14.1" customHeight="1" x14ac:dyDescent="0.25">
      <c r="C48" s="26">
        <f>D48-E48-F48</f>
        <v>0</v>
      </c>
      <c r="D48" s="25"/>
      <c r="E48" s="25"/>
      <c r="F48" s="25"/>
      <c r="G48" s="28"/>
      <c r="H48" s="37" t="s">
        <v>125</v>
      </c>
      <c r="I48" s="37"/>
      <c r="J48" s="37"/>
      <c r="K48" s="37"/>
      <c r="L48" s="37"/>
      <c r="M48" s="28"/>
      <c r="N48" s="28"/>
    </row>
    <row r="50" spans="2:14" x14ac:dyDescent="0.25">
      <c r="B50" t="s">
        <v>15</v>
      </c>
    </row>
    <row r="52" spans="2:14" x14ac:dyDescent="0.25">
      <c r="C52" s="3" t="s">
        <v>7</v>
      </c>
      <c r="D52" s="3" t="s">
        <v>163</v>
      </c>
    </row>
    <row r="53" spans="2:14" x14ac:dyDescent="0.25">
      <c r="C53" s="3" t="s">
        <v>71</v>
      </c>
      <c r="D53" s="29" t="e">
        <f>O42</f>
        <v>#DIV/0!</v>
      </c>
      <c r="H53" s="9" t="s">
        <v>77</v>
      </c>
      <c r="I53" s="9"/>
      <c r="J53" s="9"/>
      <c r="K53" s="9"/>
      <c r="L53" s="9"/>
      <c r="M53" s="9"/>
      <c r="N53" s="9"/>
    </row>
    <row r="54" spans="2:14" x14ac:dyDescent="0.25">
      <c r="C54" s="3" t="s">
        <v>72</v>
      </c>
      <c r="D54" s="5">
        <v>0.03</v>
      </c>
      <c r="H54" s="9" t="s">
        <v>78</v>
      </c>
      <c r="I54" s="9"/>
      <c r="J54" s="9"/>
      <c r="K54" s="9"/>
      <c r="L54" s="9"/>
      <c r="M54" s="9"/>
      <c r="N54" s="9"/>
    </row>
    <row r="55" spans="2:14" x14ac:dyDescent="0.25">
      <c r="C55" s="3" t="s">
        <v>73</v>
      </c>
      <c r="D55" s="30">
        <f>D44</f>
        <v>7.9999999999999988E-2</v>
      </c>
      <c r="H55" s="9" t="s">
        <v>79</v>
      </c>
      <c r="I55" s="9"/>
      <c r="J55" s="9"/>
      <c r="K55" s="9"/>
      <c r="L55" s="9"/>
      <c r="M55" s="9"/>
      <c r="N55" s="9"/>
    </row>
    <row r="56" spans="2:14" x14ac:dyDescent="0.25">
      <c r="C56" s="3" t="s">
        <v>74</v>
      </c>
      <c r="D56" s="29" t="e">
        <f>(D53*(1+D54))/(D55-D54)</f>
        <v>#DIV/0!</v>
      </c>
      <c r="H56" s="9" t="s">
        <v>80</v>
      </c>
      <c r="I56" s="9"/>
      <c r="J56" s="9"/>
      <c r="K56" s="9"/>
      <c r="L56" s="9"/>
      <c r="M56" s="9"/>
      <c r="N56" s="9"/>
    </row>
    <row r="57" spans="2:14" x14ac:dyDescent="0.25">
      <c r="C57" s="3" t="s">
        <v>76</v>
      </c>
      <c r="D57" s="30">
        <f>D55</f>
        <v>7.9999999999999988E-2</v>
      </c>
      <c r="H57" s="9" t="s">
        <v>70</v>
      </c>
      <c r="I57" s="9"/>
      <c r="J57" s="9"/>
      <c r="K57" s="9"/>
      <c r="L57" s="9"/>
      <c r="M57" s="9"/>
      <c r="N57" s="9"/>
    </row>
    <row r="58" spans="2:14" x14ac:dyDescent="0.25">
      <c r="C58" s="3" t="s">
        <v>75</v>
      </c>
      <c r="D58" s="29" t="e">
        <f>D56*(1/(1+D55)^N37)</f>
        <v>#DIV/0!</v>
      </c>
      <c r="H58" s="9" t="s">
        <v>81</v>
      </c>
      <c r="I58" s="9"/>
      <c r="J58" s="9"/>
      <c r="K58" s="9"/>
      <c r="L58" s="9"/>
      <c r="M58" s="9"/>
      <c r="N58" s="9"/>
    </row>
    <row r="59" spans="2:14" ht="16.5" thickBot="1" x14ac:dyDescent="0.3"/>
    <row r="60" spans="2:14" ht="17.25" thickTop="1" thickBot="1" x14ac:dyDescent="0.3">
      <c r="B60" s="2" t="s">
        <v>16</v>
      </c>
      <c r="C60" s="2"/>
      <c r="D60" s="2"/>
      <c r="E60" s="2"/>
      <c r="F60" s="2" t="s">
        <v>22</v>
      </c>
      <c r="G60" s="8"/>
    </row>
    <row r="61" spans="2:14" ht="16.5" thickTop="1" x14ac:dyDescent="0.25">
      <c r="B61" t="s">
        <v>17</v>
      </c>
    </row>
    <row r="62" spans="2:14" x14ac:dyDescent="0.25">
      <c r="B62" t="s">
        <v>18</v>
      </c>
    </row>
    <row r="64" spans="2:14" x14ac:dyDescent="0.25">
      <c r="B64" t="s">
        <v>19</v>
      </c>
    </row>
    <row r="66" spans="3:10" x14ac:dyDescent="0.25">
      <c r="C66" s="3" t="s">
        <v>20</v>
      </c>
      <c r="D66" s="3" t="s">
        <v>21</v>
      </c>
    </row>
    <row r="67" spans="3:10" x14ac:dyDescent="0.25">
      <c r="C67" s="3" t="s">
        <v>24</v>
      </c>
      <c r="D67" s="30">
        <v>5.0000000000000001E-3</v>
      </c>
      <c r="F67" s="9" t="s">
        <v>28</v>
      </c>
      <c r="G67" s="9"/>
      <c r="H67" s="9"/>
      <c r="I67" s="9"/>
      <c r="J67" s="9"/>
    </row>
    <row r="68" spans="3:10" x14ac:dyDescent="0.25">
      <c r="C68" s="3" t="s">
        <v>25</v>
      </c>
      <c r="D68" s="30">
        <v>4.4999999999999998E-2</v>
      </c>
      <c r="F68" s="9" t="s">
        <v>27</v>
      </c>
      <c r="G68" s="9"/>
      <c r="H68" s="9"/>
      <c r="I68" s="9"/>
      <c r="J68" s="9"/>
    </row>
    <row r="69" spans="3:10" x14ac:dyDescent="0.25">
      <c r="C69" s="3" t="s">
        <v>26</v>
      </c>
      <c r="D69" s="31">
        <v>0</v>
      </c>
      <c r="F69" s="9" t="s">
        <v>106</v>
      </c>
      <c r="G69" s="9"/>
      <c r="H69" s="9"/>
      <c r="I69" s="9"/>
      <c r="J69" s="9"/>
    </row>
    <row r="70" spans="3:10" x14ac:dyDescent="0.25">
      <c r="C70" s="4" t="s">
        <v>107</v>
      </c>
      <c r="D70" s="31">
        <v>0.03</v>
      </c>
      <c r="F70" s="9" t="s">
        <v>147</v>
      </c>
      <c r="G70" s="9"/>
      <c r="H70" s="9"/>
      <c r="I70" s="9"/>
      <c r="J70" s="9"/>
    </row>
    <row r="71" spans="3:10" x14ac:dyDescent="0.25">
      <c r="C71" s="4" t="s">
        <v>23</v>
      </c>
      <c r="D71" s="30">
        <f>SUM(D67:D70)</f>
        <v>7.9999999999999988E-2</v>
      </c>
    </row>
    <row r="72" spans="3:10" x14ac:dyDescent="0.25">
      <c r="F72" s="3" t="s">
        <v>29</v>
      </c>
      <c r="G72" s="3" t="s">
        <v>30</v>
      </c>
      <c r="H72" s="3" t="s">
        <v>31</v>
      </c>
    </row>
    <row r="73" spans="3:10" x14ac:dyDescent="0.25">
      <c r="F73" s="3">
        <v>1</v>
      </c>
      <c r="G73" s="5">
        <v>0</v>
      </c>
      <c r="H73" s="5">
        <v>0</v>
      </c>
    </row>
    <row r="74" spans="3:10" x14ac:dyDescent="0.25">
      <c r="F74" s="3">
        <v>2</v>
      </c>
      <c r="G74" s="6" t="s">
        <v>33</v>
      </c>
      <c r="H74" s="5">
        <v>0.01</v>
      </c>
    </row>
    <row r="75" spans="3:10" x14ac:dyDescent="0.25">
      <c r="F75" s="3">
        <v>3</v>
      </c>
      <c r="G75" s="6" t="s">
        <v>34</v>
      </c>
      <c r="H75" s="5">
        <v>0.01</v>
      </c>
    </row>
    <row r="76" spans="3:10" x14ac:dyDescent="0.25">
      <c r="F76" s="3">
        <v>4</v>
      </c>
      <c r="G76" s="6" t="s">
        <v>35</v>
      </c>
      <c r="H76" s="5">
        <v>0.02</v>
      </c>
    </row>
    <row r="77" spans="3:10" x14ac:dyDescent="0.25">
      <c r="F77" s="3">
        <v>5</v>
      </c>
      <c r="G77" s="6" t="s">
        <v>36</v>
      </c>
      <c r="H77" s="5">
        <v>0.03</v>
      </c>
    </row>
    <row r="78" spans="3:10" x14ac:dyDescent="0.25">
      <c r="F78" s="3">
        <v>6</v>
      </c>
      <c r="G78" s="6" t="s">
        <v>37</v>
      </c>
      <c r="H78" s="5">
        <v>0.04</v>
      </c>
    </row>
    <row r="79" spans="3:10" x14ac:dyDescent="0.25">
      <c r="F79" s="3">
        <v>7</v>
      </c>
      <c r="G79" s="6" t="s">
        <v>38</v>
      </c>
      <c r="H79" s="5">
        <v>0.05</v>
      </c>
    </row>
    <row r="80" spans="3:10" x14ac:dyDescent="0.25">
      <c r="F80" s="3">
        <v>8</v>
      </c>
      <c r="G80" s="6" t="s">
        <v>39</v>
      </c>
      <c r="H80" s="5">
        <v>7.0000000000000007E-2</v>
      </c>
    </row>
    <row r="81" spans="2:14" x14ac:dyDescent="0.25">
      <c r="F81" s="3">
        <v>9</v>
      </c>
      <c r="G81" s="6" t="s">
        <v>40</v>
      </c>
      <c r="H81" s="5">
        <v>0.08</v>
      </c>
    </row>
    <row r="82" spans="2:14" x14ac:dyDescent="0.25">
      <c r="F82" s="3">
        <v>10</v>
      </c>
      <c r="G82" s="7" t="s">
        <v>32</v>
      </c>
      <c r="H82" s="5">
        <v>0.1</v>
      </c>
    </row>
    <row r="84" spans="2:14" x14ac:dyDescent="0.25">
      <c r="B84" s="2" t="s">
        <v>41</v>
      </c>
      <c r="C84" s="2"/>
      <c r="D84" s="2"/>
      <c r="E84" s="2"/>
      <c r="F84" s="2"/>
      <c r="G84" s="2"/>
    </row>
    <row r="85" spans="2:14" x14ac:dyDescent="0.25">
      <c r="B85" t="s">
        <v>42</v>
      </c>
    </row>
    <row r="87" spans="2:14" x14ac:dyDescent="0.25">
      <c r="C87" t="s">
        <v>43</v>
      </c>
    </row>
    <row r="88" spans="2:14" x14ac:dyDescent="0.25">
      <c r="C88" t="s">
        <v>44</v>
      </c>
    </row>
    <row r="89" spans="2:14" x14ac:dyDescent="0.25">
      <c r="C89" t="s">
        <v>45</v>
      </c>
    </row>
    <row r="91" spans="2:14" x14ac:dyDescent="0.25">
      <c r="C91" t="s">
        <v>46</v>
      </c>
      <c r="F91" s="59" t="s">
        <v>158</v>
      </c>
      <c r="G91" s="59"/>
      <c r="H91" s="59"/>
      <c r="I91" s="59"/>
    </row>
    <row r="92" spans="2:14" x14ac:dyDescent="0.25">
      <c r="F92" s="59"/>
      <c r="G92" s="59"/>
      <c r="H92" s="59"/>
      <c r="I92" s="59"/>
    </row>
    <row r="93" spans="2:14" x14ac:dyDescent="0.25">
      <c r="C93" s="3" t="s">
        <v>20</v>
      </c>
      <c r="D93" s="3" t="s">
        <v>47</v>
      </c>
      <c r="L93" s="27"/>
      <c r="M93" s="27"/>
      <c r="N93" s="27"/>
    </row>
    <row r="94" spans="2:14" x14ac:dyDescent="0.25">
      <c r="C94" s="3" t="s">
        <v>90</v>
      </c>
      <c r="D94" s="24">
        <f>D48</f>
        <v>0</v>
      </c>
      <c r="F94" s="9" t="s">
        <v>89</v>
      </c>
      <c r="G94" s="9"/>
      <c r="H94" s="9"/>
      <c r="I94" s="9"/>
      <c r="J94" s="9"/>
      <c r="K94" s="9"/>
      <c r="L94" s="27"/>
    </row>
    <row r="95" spans="2:14" x14ac:dyDescent="0.25">
      <c r="C95" s="19" t="s">
        <v>91</v>
      </c>
      <c r="D95" s="42"/>
      <c r="F95" s="9" t="s">
        <v>92</v>
      </c>
      <c r="G95" s="9"/>
      <c r="H95" s="9"/>
      <c r="I95" s="9"/>
      <c r="J95" s="9"/>
      <c r="K95" s="9"/>
    </row>
    <row r="96" spans="2:14" x14ac:dyDescent="0.25">
      <c r="C96" s="3" t="s">
        <v>48</v>
      </c>
      <c r="D96" s="23">
        <f>D95*G21</f>
        <v>0</v>
      </c>
      <c r="F96" s="9" t="s">
        <v>53</v>
      </c>
      <c r="G96" s="9"/>
      <c r="H96" s="9"/>
      <c r="I96" s="9"/>
      <c r="J96" s="9"/>
      <c r="K96" s="9"/>
    </row>
    <row r="97" spans="3:13" x14ac:dyDescent="0.25">
      <c r="C97" s="3" t="s">
        <v>49</v>
      </c>
      <c r="D97" s="24">
        <f>D94-D96</f>
        <v>0</v>
      </c>
      <c r="F97" s="9" t="s">
        <v>54</v>
      </c>
      <c r="G97" s="9"/>
      <c r="H97" s="9"/>
      <c r="I97" s="9"/>
      <c r="J97" s="9"/>
      <c r="K97" s="9"/>
    </row>
    <row r="98" spans="3:13" x14ac:dyDescent="0.25">
      <c r="C98" s="3" t="s">
        <v>93</v>
      </c>
      <c r="D98" s="22"/>
      <c r="F98" s="9" t="s">
        <v>94</v>
      </c>
      <c r="G98" s="9"/>
      <c r="H98" s="9"/>
      <c r="I98" s="9"/>
      <c r="J98" s="9"/>
      <c r="K98" s="9"/>
    </row>
    <row r="99" spans="3:13" x14ac:dyDescent="0.25">
      <c r="C99" s="3" t="s">
        <v>50</v>
      </c>
      <c r="D99" s="21" t="e">
        <f>D94/D98</f>
        <v>#DIV/0!</v>
      </c>
      <c r="F99" s="9" t="s">
        <v>55</v>
      </c>
      <c r="G99" s="9"/>
      <c r="H99" s="9"/>
      <c r="I99" s="9"/>
      <c r="J99" s="9"/>
      <c r="K99" s="9"/>
    </row>
    <row r="100" spans="3:13" x14ac:dyDescent="0.25">
      <c r="C100" s="3" t="s">
        <v>51</v>
      </c>
      <c r="D100" s="24" t="e">
        <f>D97*D99</f>
        <v>#DIV/0!</v>
      </c>
      <c r="F100" s="9" t="s">
        <v>56</v>
      </c>
      <c r="G100" s="9"/>
      <c r="H100" s="9"/>
      <c r="I100" s="9"/>
      <c r="J100" s="9"/>
      <c r="K100" s="9"/>
    </row>
    <row r="101" spans="3:13" x14ac:dyDescent="0.25">
      <c r="C101" s="3" t="s">
        <v>52</v>
      </c>
      <c r="D101" s="43" t="e">
        <f>(D94+D100)/(D94)-1</f>
        <v>#DIV/0!</v>
      </c>
      <c r="F101" s="9" t="s">
        <v>57</v>
      </c>
      <c r="G101" s="9"/>
      <c r="H101" s="9"/>
      <c r="I101" s="9"/>
      <c r="J101" s="9"/>
      <c r="K101" s="9"/>
    </row>
    <row r="102" spans="3:13" x14ac:dyDescent="0.25">
      <c r="C102" s="20" t="s">
        <v>130</v>
      </c>
      <c r="D102" s="45" t="e">
        <f>(G113+D113+D113+D101+D101+D101)/6-D101</f>
        <v>#DIV/0!</v>
      </c>
      <c r="F102" s="9" t="s">
        <v>133</v>
      </c>
      <c r="G102" s="9"/>
      <c r="H102" s="9"/>
      <c r="I102" s="9"/>
      <c r="J102" s="9"/>
      <c r="K102" s="9"/>
    </row>
    <row r="103" spans="3:13" x14ac:dyDescent="0.25">
      <c r="C103" s="20" t="s">
        <v>131</v>
      </c>
      <c r="D103" s="21" t="e">
        <f>D101+D102</f>
        <v>#DIV/0!</v>
      </c>
      <c r="F103" s="9"/>
      <c r="G103" s="9"/>
      <c r="H103" s="9"/>
      <c r="I103" s="9"/>
      <c r="J103" s="9"/>
      <c r="K103" s="9"/>
    </row>
    <row r="105" spans="3:13" x14ac:dyDescent="0.25">
      <c r="C105" s="3" t="s">
        <v>20</v>
      </c>
      <c r="D105" s="3" t="s">
        <v>47</v>
      </c>
      <c r="F105" s="3" t="s">
        <v>20</v>
      </c>
      <c r="G105" s="3" t="s">
        <v>47</v>
      </c>
      <c r="I105" s="17"/>
      <c r="J105" s="17"/>
      <c r="K105" s="17"/>
      <c r="L105" s="17"/>
      <c r="M105" s="17"/>
    </row>
    <row r="106" spans="3:13" x14ac:dyDescent="0.25">
      <c r="C106" s="3" t="s">
        <v>164</v>
      </c>
      <c r="D106" s="22"/>
      <c r="F106" s="3" t="s">
        <v>165</v>
      </c>
      <c r="G106" s="22"/>
    </row>
    <row r="107" spans="3:13" x14ac:dyDescent="0.25">
      <c r="C107" s="19" t="s">
        <v>91</v>
      </c>
      <c r="D107" s="42"/>
      <c r="F107" s="19" t="s">
        <v>129</v>
      </c>
      <c r="G107" s="42"/>
    </row>
    <row r="108" spans="3:13" x14ac:dyDescent="0.25">
      <c r="C108" s="3" t="s">
        <v>48</v>
      </c>
      <c r="D108" s="23">
        <f>D107*G21</f>
        <v>0</v>
      </c>
      <c r="F108" s="3" t="s">
        <v>48</v>
      </c>
      <c r="G108" s="23">
        <f>G107*G21</f>
        <v>0</v>
      </c>
    </row>
    <row r="109" spans="3:13" x14ac:dyDescent="0.25">
      <c r="C109" s="3" t="s">
        <v>49</v>
      </c>
      <c r="D109" s="24">
        <f>D106-D108</f>
        <v>0</v>
      </c>
      <c r="F109" s="3" t="s">
        <v>49</v>
      </c>
      <c r="G109" s="24">
        <f>G106-G108</f>
        <v>0</v>
      </c>
    </row>
    <row r="110" spans="3:13" x14ac:dyDescent="0.25">
      <c r="C110" s="3" t="s">
        <v>93</v>
      </c>
      <c r="D110" s="22"/>
      <c r="F110" s="3" t="s">
        <v>93</v>
      </c>
      <c r="G110" s="22"/>
    </row>
    <row r="111" spans="3:13" x14ac:dyDescent="0.25">
      <c r="C111" s="3" t="s">
        <v>50</v>
      </c>
      <c r="D111" s="21" t="e">
        <f>D106/D110</f>
        <v>#DIV/0!</v>
      </c>
      <c r="F111" s="3" t="s">
        <v>126</v>
      </c>
      <c r="G111" s="21" t="e">
        <f>G106/G110</f>
        <v>#DIV/0!</v>
      </c>
    </row>
    <row r="112" spans="3:13" x14ac:dyDescent="0.25">
      <c r="C112" s="3" t="s">
        <v>51</v>
      </c>
      <c r="D112" s="24" t="e">
        <f>D109*D111</f>
        <v>#DIV/0!</v>
      </c>
      <c r="F112" s="3" t="s">
        <v>51</v>
      </c>
      <c r="G112" s="24" t="e">
        <f>G109*G111</f>
        <v>#DIV/0!</v>
      </c>
    </row>
    <row r="113" spans="2:9" x14ac:dyDescent="0.25">
      <c r="C113" s="3" t="s">
        <v>52</v>
      </c>
      <c r="D113" s="43" t="e">
        <f>(D106+D112)/(D106)-1</f>
        <v>#DIV/0!</v>
      </c>
      <c r="F113" s="3" t="s">
        <v>52</v>
      </c>
      <c r="G113" s="43" t="e">
        <f>(G106+G112)/(G106)-1</f>
        <v>#DIV/0!</v>
      </c>
    </row>
    <row r="114" spans="2:9" x14ac:dyDescent="0.25">
      <c r="C114" s="28"/>
      <c r="D114" s="41"/>
    </row>
    <row r="115" spans="2:9" x14ac:dyDescent="0.25">
      <c r="C115" s="28"/>
      <c r="D115" s="41"/>
    </row>
    <row r="116" spans="2:9" x14ac:dyDescent="0.25">
      <c r="B116" s="10" t="s">
        <v>119</v>
      </c>
      <c r="C116" s="2"/>
      <c r="D116" s="2"/>
      <c r="E116" s="2"/>
      <c r="F116" s="2"/>
      <c r="G116" s="2"/>
    </row>
    <row r="117" spans="2:9" x14ac:dyDescent="0.25">
      <c r="B117" t="s">
        <v>59</v>
      </c>
    </row>
    <row r="119" spans="2:9" x14ac:dyDescent="0.25">
      <c r="C119" t="s">
        <v>118</v>
      </c>
    </row>
    <row r="121" spans="2:9" x14ac:dyDescent="0.25">
      <c r="C121" s="3" t="s">
        <v>60</v>
      </c>
      <c r="D121" s="3" t="s">
        <v>47</v>
      </c>
    </row>
    <row r="122" spans="2:9" x14ac:dyDescent="0.25">
      <c r="C122" s="3" t="s">
        <v>61</v>
      </c>
      <c r="D122" s="3">
        <f>D39</f>
        <v>0</v>
      </c>
      <c r="F122" s="9" t="s">
        <v>62</v>
      </c>
      <c r="G122" s="9"/>
      <c r="H122" s="9"/>
      <c r="I122" s="9"/>
    </row>
    <row r="123" spans="2:9" x14ac:dyDescent="0.25">
      <c r="C123" s="3" t="s">
        <v>112</v>
      </c>
      <c r="D123" s="35">
        <f>D98</f>
        <v>0</v>
      </c>
      <c r="F123" s="9" t="s">
        <v>115</v>
      </c>
      <c r="G123" s="9"/>
      <c r="H123" s="9"/>
      <c r="I123" s="9"/>
    </row>
    <row r="124" spans="2:9" x14ac:dyDescent="0.25">
      <c r="C124" s="3" t="s">
        <v>113</v>
      </c>
      <c r="D124" s="3">
        <f>G23</f>
        <v>0</v>
      </c>
      <c r="F124" s="9" t="s">
        <v>116</v>
      </c>
      <c r="G124" s="9"/>
      <c r="H124" s="9"/>
      <c r="I124" s="9"/>
    </row>
    <row r="125" spans="2:9" x14ac:dyDescent="0.25">
      <c r="C125" s="3" t="s">
        <v>121</v>
      </c>
      <c r="D125" s="35">
        <f>D123-D124</f>
        <v>0</v>
      </c>
      <c r="F125" s="9" t="s">
        <v>122</v>
      </c>
      <c r="G125" s="9"/>
      <c r="H125" s="9"/>
      <c r="I125" s="9"/>
    </row>
    <row r="126" spans="2:9" x14ac:dyDescent="0.25">
      <c r="C126" s="3" t="s">
        <v>114</v>
      </c>
      <c r="D126" s="5" t="e">
        <f>D101</f>
        <v>#DIV/0!</v>
      </c>
      <c r="F126" s="9" t="s">
        <v>63</v>
      </c>
      <c r="G126" s="9"/>
      <c r="H126" s="9"/>
      <c r="I126" s="9"/>
    </row>
    <row r="127" spans="2:9" x14ac:dyDescent="0.25">
      <c r="C127" s="3" t="s">
        <v>117</v>
      </c>
      <c r="D127" s="29" t="e">
        <f>(D123-D124)*D126</f>
        <v>#DIV/0!</v>
      </c>
      <c r="F127" s="9" t="s">
        <v>120</v>
      </c>
      <c r="G127" s="9"/>
      <c r="H127" s="9"/>
      <c r="I127" s="9"/>
    </row>
    <row r="129" spans="3:13" x14ac:dyDescent="0.25">
      <c r="C129" s="57" t="s">
        <v>157</v>
      </c>
      <c r="D129" s="57"/>
      <c r="E129" s="57"/>
      <c r="F129" s="58"/>
      <c r="G129" s="58"/>
      <c r="H129" s="58"/>
      <c r="I129" s="58"/>
      <c r="J129" s="58"/>
      <c r="K129" s="58"/>
      <c r="L129" s="58"/>
      <c r="M129" s="58"/>
    </row>
    <row r="130" spans="3:13" x14ac:dyDescent="0.25">
      <c r="C130" s="57"/>
      <c r="D130" s="57"/>
      <c r="E130" s="57"/>
      <c r="F130" s="58"/>
      <c r="G130" s="58"/>
      <c r="H130" s="58"/>
      <c r="I130" s="58"/>
      <c r="J130" s="58"/>
      <c r="K130" s="58"/>
      <c r="L130" s="58"/>
      <c r="M130" s="58"/>
    </row>
    <row r="131" spans="3:13" x14ac:dyDescent="0.25">
      <c r="C131" s="57"/>
      <c r="D131" s="57"/>
      <c r="E131" s="57"/>
      <c r="F131" s="58"/>
      <c r="G131" s="58"/>
      <c r="H131" s="58"/>
      <c r="I131" s="58"/>
      <c r="J131" s="58"/>
      <c r="K131" s="58"/>
      <c r="L131" s="58"/>
      <c r="M131" s="58"/>
    </row>
    <row r="132" spans="3:13" x14ac:dyDescent="0.25">
      <c r="C132" s="54"/>
      <c r="D132" s="54"/>
      <c r="E132" s="1"/>
      <c r="F132" s="58"/>
      <c r="G132" s="58"/>
      <c r="H132" s="58"/>
      <c r="I132" s="58"/>
      <c r="J132" s="58"/>
      <c r="K132" s="58"/>
      <c r="L132" s="58"/>
      <c r="M132" s="58"/>
    </row>
    <row r="133" spans="3:13" x14ac:dyDescent="0.25">
      <c r="C133" s="54"/>
      <c r="D133" s="54"/>
      <c r="E133" s="1"/>
      <c r="F133" s="58"/>
      <c r="G133" s="58"/>
      <c r="H133" s="58"/>
      <c r="I133" s="58"/>
      <c r="J133" s="58"/>
      <c r="K133" s="58"/>
      <c r="L133" s="58"/>
      <c r="M133" s="58"/>
    </row>
    <row r="134" spans="3:13" x14ac:dyDescent="0.25">
      <c r="C134" s="54"/>
      <c r="D134" s="55"/>
      <c r="E134" s="1"/>
      <c r="F134" s="58"/>
      <c r="G134" s="58"/>
      <c r="H134" s="58"/>
      <c r="I134" s="58"/>
      <c r="J134" s="58"/>
      <c r="K134" s="58"/>
      <c r="L134" s="58"/>
      <c r="M134" s="58"/>
    </row>
    <row r="135" spans="3:13" x14ac:dyDescent="0.25">
      <c r="C135" s="54"/>
      <c r="D135" s="56"/>
      <c r="E135" s="1"/>
      <c r="F135" s="58"/>
      <c r="G135" s="58"/>
      <c r="H135" s="58"/>
      <c r="I135" s="58"/>
      <c r="J135" s="58"/>
      <c r="K135" s="58"/>
      <c r="L135" s="58"/>
      <c r="M135" s="58"/>
    </row>
    <row r="136" spans="3:13" x14ac:dyDescent="0.25">
      <c r="C136" s="1"/>
      <c r="D136" s="1"/>
      <c r="E136" s="1"/>
      <c r="F136" s="58"/>
      <c r="G136" s="58"/>
      <c r="H136" s="58"/>
      <c r="I136" s="58"/>
      <c r="J136" s="58"/>
      <c r="K136" s="58"/>
      <c r="L136" s="58"/>
      <c r="M136" s="58"/>
    </row>
  </sheetData>
  <mergeCells count="3">
    <mergeCell ref="C129:E131"/>
    <mergeCell ref="F129:M136"/>
    <mergeCell ref="F91:I92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Pascal</cp:lastModifiedBy>
  <dcterms:created xsi:type="dcterms:W3CDTF">2016-06-05T13:39:38Z</dcterms:created>
  <dcterms:modified xsi:type="dcterms:W3CDTF">2019-10-11T19:19:01Z</dcterms:modified>
</cp:coreProperties>
</file>